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5/Finacial/"/>
    </mc:Choice>
  </mc:AlternateContent>
  <xr:revisionPtr revIDLastSave="0" documentId="8_{7CFA90F9-C277-4CEC-AD6C-776EFA18F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H24" i="1"/>
  <c r="K24" i="1" s="1"/>
  <c r="H20" i="1"/>
  <c r="K20" i="1" s="1"/>
  <c r="H18" i="1"/>
  <c r="L18" i="1" s="1"/>
  <c r="N18" i="1" s="1"/>
  <c r="H16" i="1"/>
  <c r="L16" i="1" s="1"/>
  <c r="N16" i="1" s="1"/>
  <c r="H14" i="1"/>
  <c r="L14" i="1" s="1"/>
  <c r="H12" i="1"/>
  <c r="L12" i="1" s="1"/>
  <c r="N12" i="1" s="1"/>
  <c r="M28" i="1"/>
  <c r="M26" i="1"/>
  <c r="M24" i="1"/>
  <c r="G28" i="1"/>
  <c r="G26" i="1"/>
  <c r="G24" i="1"/>
  <c r="G20" i="1"/>
  <c r="M20" i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L26" i="1"/>
  <c r="N26" i="1" s="1"/>
  <c r="N10" i="1"/>
  <c r="K26" i="1"/>
  <c r="K14" i="1"/>
  <c r="K16" i="1"/>
  <c r="K12" i="1"/>
  <c r="L24" i="1" l="1"/>
  <c r="N24" i="1" s="1"/>
  <c r="K18" i="1"/>
  <c r="N14" i="1"/>
  <c r="I22" i="1"/>
  <c r="J22" i="1"/>
  <c r="G22" i="1"/>
  <c r="M22" i="1" s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<sst xmlns="http://schemas.openxmlformats.org/spreadsheetml/2006/main" count="30" uniqueCount="26">
  <si>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</si>
  <si>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</si>
  <si>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</si>
  <si>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</si>
  <si>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</si>
  <si>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</si>
  <si>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</si>
  <si>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</si>
  <si>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</si>
  <si>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</si>
  <si>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</si>
  <si>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</si>
  <si>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</si>
  <si>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</si>
  <si>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</si>
  <si>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</si>
  <si>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</si>
  <si>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</si>
  <si>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</si>
  <si>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</si>
  <si>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No Clerk fro several months</t>
  </si>
  <si>
    <t>Projects not completed</t>
  </si>
  <si>
    <t>Proffesional fees, difference in Admin and Maintenance costs.</t>
  </si>
  <si>
    <t>Precepted for projects that have not been completed</t>
  </si>
  <si>
    <t xml:space="preserve">Explanation of variances 2024/25 </t>
  </si>
  <si>
    <t>Name of smaller authority: Blawith &amp; Subberthwaite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</si>
</sst>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4" workbookViewId="0">
      <selection activeCell="C7" sqref="C7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6" x14ac:dyDescent="0.25">
      <c r="A2" s="23" t="s">
        <v>25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14</v>
      </c>
    </row>
    <row r="4" spans="1:15" ht="79.5" customHeight="1" x14ac:dyDescent="0.25">
      <c r="A4" s="24" t="s">
        <v>18</v>
      </c>
      <c r="B4" s="25"/>
      <c r="C4" s="25"/>
      <c r="D4" s="25"/>
      <c r="E4" s="25"/>
      <c r="F4" s="25"/>
      <c r="G4" s="25"/>
      <c r="H4" s="25"/>
    </row>
    <row r="5" spans="1:15" x14ac:dyDescent="0.25">
      <c r="A5" s="1"/>
    </row>
    <row r="6" spans="1:15" x14ac:dyDescent="0.25">
      <c r="A6" s="17"/>
      <c r="D6" s="3"/>
      <c r="F6" s="3"/>
      <c r="O6" s="16"/>
    </row>
    <row r="7" spans="1:15" ht="55.2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15</v>
      </c>
      <c r="O7" s="19" t="s">
        <v>19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16</v>
      </c>
      <c r="M8" s="18" t="s">
        <v>17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8" t="s">
        <v>2</v>
      </c>
      <c r="B10" s="28"/>
      <c r="C10" s="28"/>
      <c r="D10" s="7">
        <v>5828</v>
      </c>
      <c r="F10" s="7">
        <v>4957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1" t="s">
        <v>12</v>
      </c>
      <c r="B12" s="32"/>
      <c r="C12" s="33"/>
      <c r="D12" s="7">
        <v>5962</v>
      </c>
      <c r="F12" s="7">
        <v>4457</v>
      </c>
      <c r="G12" s="4">
        <f>D12-F12</f>
        <v>1505</v>
      </c>
      <c r="H12" s="5">
        <f>IF((D12&gt;F12),(D12-F12)/F12,IF(D12&lt;F12,-(D12-F12)/F12,IF(D12=F12,0)))</f>
        <v>0.33767107920125644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1</v>
      </c>
      <c r="L12" s="3" t="str">
        <f>IF(H12&lt;15%, "NO","YES")</f>
        <v>YES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 t="s">
        <v>23</v>
      </c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6" t="s">
        <v>3</v>
      </c>
      <c r="B14" s="26"/>
      <c r="C14" s="26"/>
      <c r="D14" s="7">
        <v>148</v>
      </c>
      <c r="F14" s="7">
        <v>68</v>
      </c>
      <c r="G14" s="4">
        <f>D14-F14</f>
        <v>80</v>
      </c>
      <c r="H14" s="5">
        <f>IF((D14&gt;F14),(D14-F14)/F14,IF(D14&lt;F14,-(D14-F14)/F14,IF(D14=F14,0)))</f>
        <v>1.1764705882352942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 t="s">
        <v>22</v>
      </c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1837</v>
      </c>
      <c r="F16" s="7">
        <v>2453</v>
      </c>
      <c r="G16" s="4">
        <f>D16-F16</f>
        <v>-616</v>
      </c>
      <c r="H16" s="5">
        <f>IF((D16&gt;F16),(D16-F16)/F16,IF(D16&lt;F16,-(D16-F16)/F16,IF(D16=F16,0)))</f>
        <v>0.25112107623318386</v>
      </c>
      <c r="I16" s="2">
        <f>IF(D16-F16&lt;500,0,IF(D16-F16&gt;500,1,IF(D16-F16=500,1)))</f>
        <v>0</v>
      </c>
      <c r="J16" s="2">
        <f>IF(F16-D16&lt;500,0,IF(F16-D16&gt;500,1,IF(F16-D16=500,1)))</f>
        <v>1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 t="s">
        <v>20</v>
      </c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4.4" thickBot="1" x14ac:dyDescent="0.3">
      <c r="A20" s="26" t="s">
        <v>13</v>
      </c>
      <c r="B20" s="26"/>
      <c r="C20" s="26"/>
      <c r="D20" s="7">
        <v>1982</v>
      </c>
      <c r="F20" s="7">
        <v>1201</v>
      </c>
      <c r="G20" s="4">
        <f>D20-F20</f>
        <v>781</v>
      </c>
      <c r="H20" s="5">
        <f>IF((D20&gt;F20),(D20-F20)/F20,IF(D20&lt;F20,-(D20-F20)/F20,IF(D20=F20,0)))</f>
        <v>0.65029142381348881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14.4" thickBot="1" x14ac:dyDescent="0.3">
      <c r="A22" s="6" t="s">
        <v>5</v>
      </c>
      <c r="D22" s="21">
        <v>8119</v>
      </c>
      <c r="F22" s="21">
        <v>5828</v>
      </c>
      <c r="G22" s="4">
        <f>D22-F22</f>
        <v>2291</v>
      </c>
      <c r="H22" s="5">
        <f>IF((D22&gt;F22),(D22-F22)/F22,IF(D22&lt;F22,-(D22-F22)/F22,IF(D22=F22,0)))</f>
        <v>0.3931022649279341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21</v>
      </c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8119</v>
      </c>
      <c r="F24" s="7">
        <v>5828</v>
      </c>
      <c r="G24" s="4">
        <f>D24-F24</f>
        <v>2291</v>
      </c>
      <c r="H24" s="5">
        <f>IF((D24&gt;F24),(D24-F24)/F24,IF(D24&lt;F24,-(D24-F24)/F24,IF(D24=F24,0)))</f>
        <v>0.3931022649279341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21</v>
      </c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1700</v>
      </c>
      <c r="F26" s="7">
        <v>1700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/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Props1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Christine Adams</cp:lastModifiedBy>
  <dcterms:created xsi:type="dcterms:W3CDTF">2012-07-11T10:01:28Z</dcterms:created>
  <dcterms:modified xsi:type="dcterms:W3CDTF">2025-06-27T13:44:09Z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